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416" windowWidth="13590" windowHeight="8820" activeTab="0"/>
  </bookViews>
  <sheets>
    <sheet name="Zalacznik Nr5" sheetId="1" r:id="rId1"/>
  </sheets>
  <externalReferences>
    <externalReference r:id="rId4"/>
    <externalReference r:id="rId5"/>
    <externalReference r:id="rId6"/>
  </externalReferences>
  <definedNames>
    <definedName name="_xlnm.Print_Area" localSheetId="0">'Zalacznik Nr5'!$A$1:$D$38</definedName>
  </definedNames>
  <calcPr fullCalcOnLoad="1"/>
</workbook>
</file>

<file path=xl/sharedStrings.xml><?xml version="1.0" encoding="utf-8"?>
<sst xmlns="http://schemas.openxmlformats.org/spreadsheetml/2006/main" count="95" uniqueCount="69">
  <si>
    <t>L.p.</t>
  </si>
  <si>
    <t>Wyszczególnienie</t>
  </si>
  <si>
    <t>Jedn.</t>
  </si>
  <si>
    <t>GJ</t>
  </si>
  <si>
    <t>MWh</t>
  </si>
  <si>
    <t>(2)</t>
  </si>
  <si>
    <t>(3)</t>
  </si>
  <si>
    <t>(1)</t>
  </si>
  <si>
    <t>(4)</t>
  </si>
  <si>
    <t>%</t>
  </si>
  <si>
    <t>GJ/GJ</t>
  </si>
  <si>
    <t>Współczynnik C</t>
  </si>
  <si>
    <t>Współczynnik zmiany mocy β</t>
  </si>
  <si>
    <t>Wartość</t>
  </si>
  <si>
    <t>Oszczędność energii pierwotnej PES</t>
  </si>
  <si>
    <t>UWAGA:</t>
  </si>
  <si>
    <r>
      <t>Ilość energii chemicznej paliw zużytych do wytwarzania energii elektrycznej i ciepła użytk. w procesie kogeneracji Q</t>
    </r>
    <r>
      <rPr>
        <b/>
        <vertAlign val="subscript"/>
        <sz val="9"/>
        <rFont val="Arial"/>
        <family val="2"/>
      </rPr>
      <t>bq</t>
    </r>
  </si>
  <si>
    <r>
      <t>Całkowita ilość energii elektrycznej BRUTTO A</t>
    </r>
    <r>
      <rPr>
        <vertAlign val="subscript"/>
        <sz val="9"/>
        <rFont val="Arial"/>
        <family val="2"/>
      </rPr>
      <t>b</t>
    </r>
  </si>
  <si>
    <r>
      <t>Sprawność wytwarzania ciepła poza procesem kogeneracji η</t>
    </r>
    <r>
      <rPr>
        <vertAlign val="subscript"/>
        <sz val="9"/>
        <rFont val="Arial"/>
        <family val="2"/>
      </rPr>
      <t>ck</t>
    </r>
  </si>
  <si>
    <r>
      <t>Ilość ciepła użytkowego wytworzonego w jednostce kogeneracji poza procesem kogeneracji Q</t>
    </r>
    <r>
      <rPr>
        <vertAlign val="subscript"/>
        <sz val="9"/>
        <rFont val="Arial"/>
        <family val="2"/>
      </rPr>
      <t>uk</t>
    </r>
  </si>
  <si>
    <r>
      <t>Ilość energii elektrycznej wytworzonej w jednostce kogeneracji poza procesem kogeneracji A</t>
    </r>
    <r>
      <rPr>
        <vertAlign val="subscript"/>
        <sz val="9"/>
        <rFont val="Arial"/>
        <family val="2"/>
      </rPr>
      <t>bk</t>
    </r>
  </si>
  <si>
    <r>
      <t>Ilość energii elektrycznej wytworzonej w jednostce kogeneracji BRUTTO A</t>
    </r>
    <r>
      <rPr>
        <b/>
        <vertAlign val="subscript"/>
        <sz val="9"/>
        <rFont val="Arial"/>
        <family val="2"/>
      </rPr>
      <t>be</t>
    </r>
  </si>
  <si>
    <r>
      <t>Ilość energii elektrycznej odpowiadająca produkcji energii mechanicznej A</t>
    </r>
    <r>
      <rPr>
        <vertAlign val="subscript"/>
        <sz val="9"/>
        <rFont val="Arial"/>
        <family val="2"/>
      </rPr>
      <t>bm</t>
    </r>
  </si>
  <si>
    <r>
      <t>Sprawność wytwarzania energii elektrycznej poza procesem kogeneracji η</t>
    </r>
    <r>
      <rPr>
        <vertAlign val="subscript"/>
        <sz val="9"/>
        <rFont val="Arial"/>
        <family val="2"/>
      </rPr>
      <t>ek</t>
    </r>
  </si>
  <si>
    <r>
      <t>Sprawność wytwarzania ciepła użytkowego w kogeneracji η</t>
    </r>
    <r>
      <rPr>
        <vertAlign val="subscript"/>
        <sz val="9"/>
        <rFont val="Arial"/>
        <family val="2"/>
      </rPr>
      <t>qc</t>
    </r>
  </si>
  <si>
    <r>
      <t>Sprawność wytwarzania energii elektrycznej z kogeneracji η</t>
    </r>
    <r>
      <rPr>
        <vertAlign val="subscript"/>
        <sz val="9"/>
        <rFont val="Arial"/>
        <family val="2"/>
      </rPr>
      <t>qe</t>
    </r>
  </si>
  <si>
    <r>
      <t>Ilość energii elektrycznej z kogeneracji A</t>
    </r>
    <r>
      <rPr>
        <b/>
        <vertAlign val="subscript"/>
        <sz val="9"/>
        <rFont val="Arial"/>
        <family val="2"/>
      </rPr>
      <t>bq</t>
    </r>
  </si>
  <si>
    <r>
      <t>Ilość energii chemicznej paliw zużytych do wytworzenia ciepła użytk. w jednostce kogeneracji poza procesem kogeneracji Q</t>
    </r>
    <r>
      <rPr>
        <vertAlign val="subscript"/>
        <sz val="9"/>
        <rFont val="Arial"/>
        <family val="2"/>
      </rPr>
      <t>bck</t>
    </r>
  </si>
  <si>
    <r>
      <t>Ilość energii chemicznej paliw zużytych do wytworzenia energii elektrycznej w jedn. kogeneracji poza procesem kogeneracji Q</t>
    </r>
    <r>
      <rPr>
        <vertAlign val="subscript"/>
        <sz val="9"/>
        <rFont val="Arial"/>
        <family val="2"/>
      </rPr>
      <t>bek</t>
    </r>
  </si>
  <si>
    <r>
      <t>Ilość ciepła użytkowego wytworzonego w jednostce kogeneracji Q</t>
    </r>
    <r>
      <rPr>
        <vertAlign val="subscript"/>
        <sz val="9"/>
        <rFont val="Arial"/>
        <family val="2"/>
      </rPr>
      <t>u</t>
    </r>
  </si>
  <si>
    <t>Podpis Wnioskodawcy/ Pełnomocnika</t>
  </si>
  <si>
    <r>
      <t>Ilość ciepła użytkowego dostarczonego odbiorcom zewnętrznym Q</t>
    </r>
    <r>
      <rPr>
        <vertAlign val="subscript"/>
        <sz val="9"/>
        <rFont val="Arial"/>
        <family val="2"/>
      </rPr>
      <t>odb</t>
    </r>
  </si>
  <si>
    <r>
      <t>Refer. wartość sprawności dla wytwarzania rozdzielonego energii elektrycznej η</t>
    </r>
    <r>
      <rPr>
        <vertAlign val="subscript"/>
        <sz val="9"/>
        <rFont val="Arial"/>
        <family val="2"/>
      </rPr>
      <t>refe</t>
    </r>
  </si>
  <si>
    <r>
      <t>Refer. wartość sprawności dla wytwarzania rozdzielonego ciepła η</t>
    </r>
    <r>
      <rPr>
        <vertAlign val="subscript"/>
        <sz val="9"/>
        <rFont val="Arial"/>
        <family val="2"/>
      </rPr>
      <t>refc</t>
    </r>
  </si>
  <si>
    <r>
      <t>Ilość ciepła użytk. w kogeneracji w jedn. kog. dostarcz. do sieci ciepł. lub przeznaczonego do procesów produkc. Q</t>
    </r>
    <r>
      <rPr>
        <b/>
        <vertAlign val="subscript"/>
        <sz val="9"/>
        <rFont val="Arial"/>
        <family val="2"/>
      </rPr>
      <t xml:space="preserve">uq </t>
    </r>
  </si>
  <si>
    <t>(wszystkie dane podajemy z dokładnością do trzech miejsc po przecinku)</t>
  </si>
  <si>
    <r>
      <t>Równoważnik paliwowy Q</t>
    </r>
    <r>
      <rPr>
        <vertAlign val="subscript"/>
        <sz val="9"/>
        <rFont val="Arial"/>
        <family val="2"/>
      </rPr>
      <t>br</t>
    </r>
  </si>
  <si>
    <t>Średnioroczna sprawność ogólna η</t>
  </si>
  <si>
    <t>…………………………………………………………………..</t>
  </si>
  <si>
    <r>
      <t>Ilość ciepła przejęta przez wodę i parę w kotle Q</t>
    </r>
    <r>
      <rPr>
        <vertAlign val="subscript"/>
        <sz val="9"/>
        <rFont val="Arial"/>
        <family val="2"/>
      </rPr>
      <t>k</t>
    </r>
  </si>
  <si>
    <t>Okres sprawozdawczy:</t>
  </si>
  <si>
    <r>
      <t>Ilość energii chemicznej zawartej w paliwach zużytych w jednostce kogenracji Q</t>
    </r>
    <r>
      <rPr>
        <b/>
        <vertAlign val="subscript"/>
        <sz val="9"/>
        <rFont val="Arial"/>
        <family val="2"/>
      </rPr>
      <t>b</t>
    </r>
  </si>
  <si>
    <r>
      <t>Średnioroczna sprawność graniczna, określona dla danego typu układu kogeneracyjnego η</t>
    </r>
    <r>
      <rPr>
        <b/>
        <vertAlign val="subscript"/>
        <sz val="9"/>
        <rFont val="Arial"/>
        <family val="2"/>
      </rPr>
      <t>gr</t>
    </r>
  </si>
  <si>
    <t>Zharmonizowana ref. wartość sprawności dla wytwarzania rozdz. ciepła użytk.</t>
  </si>
  <si>
    <t>Wart. mnożnika korygującego</t>
  </si>
  <si>
    <t>Poziom napięcia</t>
  </si>
  <si>
    <t>Udział i-tego str. en. el. na danym poz. nap., dla okr. prof.. wyk. w całk. str. en. el. z jedn. kog.</t>
  </si>
  <si>
    <t>Energia na potrzeby własne</t>
  </si>
  <si>
    <t>Energia odd. do syst.</t>
  </si>
  <si>
    <t>Załącznik nr 5</t>
  </si>
  <si>
    <t>≥ 345</t>
  </si>
  <si>
    <t xml:space="preserve">≥ 200 - &lt; 345 </t>
  </si>
  <si>
    <t xml:space="preserve">≥ 100 - &lt; 200 </t>
  </si>
  <si>
    <t xml:space="preserve">≥ 50 - &lt; 100 </t>
  </si>
  <si>
    <t>≥ 12 - &lt; 50</t>
  </si>
  <si>
    <t xml:space="preserve">≥ 0,45 - &lt; 12 </t>
  </si>
  <si>
    <t>&lt; 0,45</t>
  </si>
  <si>
    <t xml:space="preserve"> gorąca woda</t>
  </si>
  <si>
    <t>para wodna</t>
  </si>
  <si>
    <t>bezp. wykorz. ciepła spalin</t>
  </si>
  <si>
    <t>ηrefc Ripara</t>
  </si>
  <si>
    <r>
      <t>Refer. wartość sprawności dla wytwarzania rozdzielonego energii elektrycznej, skoryg. ze względu na temp. otoczenia η</t>
    </r>
    <r>
      <rPr>
        <vertAlign val="subscript"/>
        <sz val="9"/>
        <rFont val="Arial"/>
        <family val="2"/>
      </rPr>
      <t>refe to</t>
    </r>
  </si>
  <si>
    <t>gorąca woda</t>
  </si>
  <si>
    <t>para bez</t>
  </si>
  <si>
    <t>para z</t>
  </si>
  <si>
    <t>spaliny</t>
  </si>
  <si>
    <t>&gt;2016</t>
  </si>
  <si>
    <t>Tabela nr 5. Dane dotyczące wytworzenia energii elektrycznej w wysokosprawnej kogeneracji i ciepła użytkowego w kogeneracji.</t>
  </si>
  <si>
    <r>
      <t>Ilość ciepła użytkowego zużytego wewnątrz zakładu Q</t>
    </r>
    <r>
      <rPr>
        <vertAlign val="subscript"/>
        <sz val="9"/>
        <rFont val="Arial"/>
        <family val="2"/>
      </rPr>
      <t>zw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</si>
</sst>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0.000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bscript"/>
      <sz val="9"/>
      <name val="Arial"/>
      <family val="2"/>
    </font>
    <font>
      <vertAlign val="subscript"/>
      <sz val="9"/>
      <name val="Arial"/>
      <family val="2"/>
    </font>
    <font>
      <i/>
      <sz val="11"/>
      <name val="Times New Roman"/>
      <family val="1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b/>
      <sz val="9"/>
      <color indexed="10"/>
      <name val="Arial"/>
      <family val="2"/>
    </font>
    <font>
      <sz val="12"/>
      <name val="Symbol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6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65" fontId="4" fillId="33" borderId="10" xfId="0" applyNumberFormat="1" applyFont="1" applyFill="1" applyBorder="1" applyAlignment="1" applyProtection="1">
      <alignment vertical="center"/>
      <protection locked="0"/>
    </xf>
    <xf numFmtId="165" fontId="5" fillId="33" borderId="10" xfId="0" applyNumberFormat="1" applyFont="1" applyFill="1" applyBorder="1" applyAlignment="1" applyProtection="1">
      <alignment vertical="center"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/>
    </xf>
    <xf numFmtId="165" fontId="3" fillId="33" borderId="10" xfId="0" applyNumberFormat="1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 wrapText="1"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165" fontId="4" fillId="34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/>
      <protection/>
    </xf>
    <xf numFmtId="165" fontId="12" fillId="34" borderId="0" xfId="0" applyNumberFormat="1" applyFont="1" applyFill="1" applyAlignment="1" applyProtection="1">
      <alignment/>
      <protection/>
    </xf>
    <xf numFmtId="165" fontId="4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4" fillId="34" borderId="10" xfId="0" applyNumberFormat="1" applyFont="1" applyFill="1" applyBorder="1" applyAlignment="1" applyProtection="1">
      <alignment vertical="center"/>
      <protection/>
    </xf>
    <xf numFmtId="165" fontId="5" fillId="34" borderId="10" xfId="0" applyNumberFormat="1" applyFont="1" applyFill="1" applyBorder="1" applyAlignment="1" applyProtection="1">
      <alignment vertical="center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164" fontId="4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11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34" borderId="0" xfId="0" applyFont="1" applyFill="1" applyAlignment="1" applyProtection="1">
      <alignment horizontal="left"/>
      <protection/>
    </xf>
    <xf numFmtId="0" fontId="10" fillId="34" borderId="12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2" fontId="4" fillId="34" borderId="0" xfId="0" applyNumberFormat="1" applyFont="1" applyFill="1" applyAlignment="1" applyProtection="1">
      <alignment/>
      <protection/>
    </xf>
    <xf numFmtId="2" fontId="4" fillId="34" borderId="20" xfId="0" applyNumberFormat="1" applyFont="1" applyFill="1" applyBorder="1" applyAlignment="1" applyProtection="1">
      <alignment horizontal="center" vertical="center" wrapText="1"/>
      <protection/>
    </xf>
    <xf numFmtId="2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4" fontId="0" fillId="34" borderId="1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2" fontId="4" fillId="34" borderId="10" xfId="0" applyNumberFormat="1" applyFont="1" applyFill="1" applyBorder="1" applyAlignment="1" applyProtection="1">
      <alignment vertical="center" wrapText="1"/>
      <protection/>
    </xf>
    <xf numFmtId="165" fontId="4" fillId="34" borderId="10" xfId="0" applyNumberFormat="1" applyFont="1" applyFill="1" applyBorder="1" applyAlignment="1" applyProtection="1">
      <alignment vertical="center" wrapText="1"/>
      <protection/>
    </xf>
    <xf numFmtId="2" fontId="4" fillId="34" borderId="10" xfId="0" applyNumberFormat="1" applyFont="1" applyFill="1" applyBorder="1" applyAlignment="1" applyProtection="1">
      <alignment/>
      <protection/>
    </xf>
    <xf numFmtId="2" fontId="4" fillId="34" borderId="22" xfId="0" applyNumberFormat="1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vertical="center" wrapText="1"/>
      <protection/>
    </xf>
    <xf numFmtId="165" fontId="4" fillId="34" borderId="23" xfId="0" applyNumberFormat="1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4" fontId="0" fillId="34" borderId="25" xfId="0" applyNumberFormat="1" applyFont="1" applyFill="1" applyBorder="1" applyAlignment="1" applyProtection="1">
      <alignment/>
      <protection/>
    </xf>
    <xf numFmtId="2" fontId="4" fillId="34" borderId="24" xfId="0" applyNumberFormat="1" applyFont="1" applyFill="1" applyBorder="1" applyAlignment="1" applyProtection="1">
      <alignment/>
      <protection/>
    </xf>
    <xf numFmtId="2" fontId="4" fillId="34" borderId="25" xfId="0" applyNumberFormat="1" applyFont="1" applyFill="1" applyBorder="1" applyAlignment="1" applyProtection="1">
      <alignment vertical="center" wrapText="1"/>
      <protection/>
    </xf>
    <xf numFmtId="2" fontId="4" fillId="34" borderId="25" xfId="0" applyNumberFormat="1" applyFont="1" applyFill="1" applyBorder="1" applyAlignment="1" applyProtection="1">
      <alignment/>
      <protection/>
    </xf>
    <xf numFmtId="165" fontId="4" fillId="34" borderId="26" xfId="0" applyNumberFormat="1" applyFont="1" applyFill="1" applyBorder="1" applyAlignment="1" applyProtection="1">
      <alignment vertical="center" wrapText="1"/>
      <protection/>
    </xf>
    <xf numFmtId="165" fontId="4" fillId="34" borderId="27" xfId="0" applyNumberFormat="1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/>
      <protection/>
    </xf>
    <xf numFmtId="165" fontId="4" fillId="34" borderId="28" xfId="0" applyNumberFormat="1" applyFont="1" applyFill="1" applyBorder="1" applyAlignment="1" applyProtection="1">
      <alignment vertical="center" wrapText="1"/>
      <protection/>
    </xf>
    <xf numFmtId="165" fontId="4" fillId="34" borderId="29" xfId="0" applyNumberFormat="1" applyFont="1" applyFill="1" applyBorder="1" applyAlignment="1" applyProtection="1">
      <alignment/>
      <protection/>
    </xf>
    <xf numFmtId="0" fontId="4" fillId="34" borderId="30" xfId="0" applyFont="1" applyFill="1" applyBorder="1" applyAlignment="1" applyProtection="1">
      <alignment/>
      <protection/>
    </xf>
    <xf numFmtId="4" fontId="0" fillId="34" borderId="31" xfId="0" applyNumberFormat="1" applyFont="1" applyFill="1" applyBorder="1" applyAlignment="1" applyProtection="1">
      <alignment/>
      <protection/>
    </xf>
    <xf numFmtId="2" fontId="4" fillId="33" borderId="32" xfId="0" applyNumberFormat="1" applyFont="1" applyFill="1" applyBorder="1" applyAlignment="1" applyProtection="1">
      <alignment/>
      <protection/>
    </xf>
    <xf numFmtId="165" fontId="4" fillId="35" borderId="23" xfId="0" applyNumberFormat="1" applyFont="1" applyFill="1" applyBorder="1" applyAlignment="1" applyProtection="1">
      <alignment/>
      <protection/>
    </xf>
    <xf numFmtId="0" fontId="4" fillId="35" borderId="24" xfId="0" applyFont="1" applyFill="1" applyBorder="1" applyAlignment="1" applyProtection="1">
      <alignment/>
      <protection/>
    </xf>
    <xf numFmtId="4" fontId="0" fillId="35" borderId="25" xfId="0" applyNumberFormat="1" applyFont="1" applyFill="1" applyBorder="1" applyAlignment="1" applyProtection="1">
      <alignment/>
      <protection/>
    </xf>
    <xf numFmtId="165" fontId="4" fillId="35" borderId="27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4" fontId="0" fillId="35" borderId="1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2" fontId="4" fillId="35" borderId="1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65" fontId="4" fillId="35" borderId="29" xfId="0" applyNumberFormat="1" applyFont="1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4" fontId="0" fillId="35" borderId="31" xfId="0" applyNumberFormat="1" applyFont="1" applyFill="1" applyBorder="1" applyAlignment="1" applyProtection="1">
      <alignment/>
      <protection/>
    </xf>
    <xf numFmtId="2" fontId="4" fillId="35" borderId="30" xfId="0" applyNumberFormat="1" applyFont="1" applyFill="1" applyBorder="1" applyAlignment="1" applyProtection="1">
      <alignment/>
      <protection/>
    </xf>
    <xf numFmtId="2" fontId="4" fillId="35" borderId="31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165" fontId="4" fillId="36" borderId="26" xfId="0" applyNumberFormat="1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31" xfId="0" applyFont="1" applyFill="1" applyBorder="1" applyAlignment="1" applyProtection="1">
      <alignment horizontal="center" vertical="center"/>
      <protection/>
    </xf>
    <xf numFmtId="165" fontId="52" fillId="34" borderId="0" xfId="0" applyNumberFormat="1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 vertical="center"/>
      <protection/>
    </xf>
    <xf numFmtId="0" fontId="52" fillId="34" borderId="0" xfId="0" applyFont="1" applyFill="1" applyAlignment="1" applyProtection="1">
      <alignment/>
      <protection/>
    </xf>
    <xf numFmtId="2" fontId="53" fillId="34" borderId="0" xfId="0" applyNumberFormat="1" applyFont="1" applyFill="1" applyBorder="1" applyAlignment="1" applyProtection="1">
      <alignment/>
      <protection/>
    </xf>
    <xf numFmtId="2" fontId="53" fillId="34" borderId="10" xfId="0" applyNumberFormat="1" applyFont="1" applyFill="1" applyBorder="1" applyAlignment="1" applyProtection="1">
      <alignment vertical="center" wrapText="1"/>
      <protection/>
    </xf>
    <xf numFmtId="2" fontId="53" fillId="34" borderId="10" xfId="0" applyNumberFormat="1" applyFont="1" applyFill="1" applyBorder="1" applyAlignment="1" applyProtection="1">
      <alignment/>
      <protection/>
    </xf>
    <xf numFmtId="2" fontId="53" fillId="34" borderId="30" xfId="0" applyNumberFormat="1" applyFont="1" applyFill="1" applyBorder="1" applyAlignment="1" applyProtection="1">
      <alignment/>
      <protection/>
    </xf>
    <xf numFmtId="2" fontId="53" fillId="34" borderId="31" xfId="0" applyNumberFormat="1" applyFont="1" applyFill="1" applyBorder="1" applyAlignment="1" applyProtection="1">
      <alignment/>
      <protection/>
    </xf>
    <xf numFmtId="2" fontId="53" fillId="35" borderId="24" xfId="0" applyNumberFormat="1" applyFont="1" applyFill="1" applyBorder="1" applyAlignment="1" applyProtection="1">
      <alignment/>
      <protection/>
    </xf>
    <xf numFmtId="2" fontId="53" fillId="35" borderId="25" xfId="0" applyNumberFormat="1" applyFont="1" applyFill="1" applyBorder="1" applyAlignment="1" applyProtection="1">
      <alignment/>
      <protection/>
    </xf>
    <xf numFmtId="2" fontId="53" fillId="35" borderId="0" xfId="0" applyNumberFormat="1" applyFont="1" applyFill="1" applyBorder="1" applyAlignment="1" applyProtection="1">
      <alignment/>
      <protection/>
    </xf>
    <xf numFmtId="2" fontId="53" fillId="35" borderId="10" xfId="0" applyNumberFormat="1" applyFont="1" applyFill="1" applyBorder="1" applyAlignment="1" applyProtection="1">
      <alignment/>
      <protection/>
    </xf>
    <xf numFmtId="49" fontId="3" fillId="37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15" fillId="38" borderId="37" xfId="51" applyFont="1" applyFill="1" applyBorder="1" applyAlignment="1" applyProtection="1">
      <alignment horizontal="center" vertical="center" wrapText="1"/>
      <protection/>
    </xf>
    <xf numFmtId="0" fontId="15" fillId="38" borderId="38" xfId="51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165" fontId="4" fillId="37" borderId="10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RodzajCH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3"/>
    </sheetNames>
    <sheetDataSet>
      <sheetData sheetId="0">
        <row r="9">
          <cell r="C9">
            <v>0</v>
          </cell>
          <cell r="E9" t="e">
            <v>#DIV/0!</v>
          </cell>
          <cell r="G9" t="e">
            <v>#DIV/0!</v>
          </cell>
          <cell r="I9" t="e">
            <v>#DIV/0!</v>
          </cell>
          <cell r="K9" t="e">
            <v>#DIV/0!</v>
          </cell>
        </row>
        <row r="16">
          <cell r="C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4"/>
    </sheetNames>
    <sheetDataSet>
      <sheetData sheetId="0">
        <row r="8">
          <cell r="E8" t="e">
            <v>#DIV/0!</v>
          </cell>
          <cell r="G8" t="e">
            <v>#DIV/0!</v>
          </cell>
        </row>
        <row r="9">
          <cell r="E9" t="e">
            <v>#DIV/0!</v>
          </cell>
          <cell r="G9" t="e">
            <v>#DIV/0!</v>
          </cell>
        </row>
        <row r="10">
          <cell r="E10" t="e">
            <v>#DIV/0!</v>
          </cell>
          <cell r="G10" t="e">
            <v>#DIV/0!</v>
          </cell>
        </row>
        <row r="11">
          <cell r="E11" t="e">
            <v>#DIV/0!</v>
          </cell>
          <cell r="G11" t="e">
            <v>#DIV/0!</v>
          </cell>
        </row>
        <row r="12">
          <cell r="E12" t="e">
            <v>#DIV/0!</v>
          </cell>
          <cell r="G12" t="e">
            <v>#DIV/0!</v>
          </cell>
        </row>
        <row r="13">
          <cell r="E13" t="e">
            <v>#DIV/0!</v>
          </cell>
          <cell r="G13" t="e">
            <v>#DIV/0!</v>
          </cell>
        </row>
        <row r="14">
          <cell r="E14" t="e">
            <v>#DIV/0!</v>
          </cell>
          <cell r="G14" t="e">
            <v>#DIV/0!</v>
          </cell>
        </row>
        <row r="16">
          <cell r="C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2"/>
    </sheetNames>
    <sheetDataSet>
      <sheetData sheetId="0">
        <row r="2">
          <cell r="E2" t="str">
            <v>1 stycznia 2016 r. - 31 grudnia 2016 r. </v>
          </cell>
        </row>
        <row r="11">
          <cell r="F11" t="e">
            <v>#DIV/0!</v>
          </cell>
          <cell r="G11">
            <v>44.2</v>
          </cell>
        </row>
        <row r="12">
          <cell r="F12" t="e">
            <v>#DIV/0!</v>
          </cell>
          <cell r="G12">
            <v>41.8</v>
          </cell>
        </row>
        <row r="13">
          <cell r="F13" t="e">
            <v>#DIV/0!</v>
          </cell>
          <cell r="G13">
            <v>44.2</v>
          </cell>
        </row>
        <row r="14">
          <cell r="F14" t="e">
            <v>#DIV/0!</v>
          </cell>
          <cell r="G14">
            <v>39</v>
          </cell>
        </row>
        <row r="15">
          <cell r="F15" t="e">
            <v>#DIV/0!</v>
          </cell>
          <cell r="G15">
            <v>37</v>
          </cell>
        </row>
        <row r="16">
          <cell r="F16" t="e">
            <v>#DIV/0!</v>
          </cell>
          <cell r="G16">
            <v>37</v>
          </cell>
        </row>
        <row r="17">
          <cell r="F17" t="e">
            <v>#DIV/0!</v>
          </cell>
          <cell r="G17">
            <v>30</v>
          </cell>
        </row>
        <row r="18">
          <cell r="F18" t="e">
            <v>#DIV/0!</v>
          </cell>
          <cell r="G18">
            <v>30</v>
          </cell>
        </row>
        <row r="19">
          <cell r="F19" t="e">
            <v>#DIV/0!</v>
          </cell>
          <cell r="G19">
            <v>30</v>
          </cell>
        </row>
        <row r="20">
          <cell r="F20" t="e">
            <v>#DIV/0!</v>
          </cell>
          <cell r="G20">
            <v>25</v>
          </cell>
        </row>
        <row r="21">
          <cell r="F21" t="e">
            <v>#DIV/0!</v>
          </cell>
          <cell r="G21">
            <v>25</v>
          </cell>
        </row>
        <row r="22">
          <cell r="F22" t="e">
            <v>#DIV/0!</v>
          </cell>
          <cell r="G22">
            <v>44.2</v>
          </cell>
        </row>
        <row r="23">
          <cell r="F23" t="e">
            <v>#DIV/0!</v>
          </cell>
          <cell r="G23">
            <v>44.2</v>
          </cell>
        </row>
        <row r="24">
          <cell r="F24" t="e">
            <v>#DIV/0!</v>
          </cell>
          <cell r="G24">
            <v>44.2</v>
          </cell>
        </row>
        <row r="25">
          <cell r="F25" t="e">
            <v>#DIV/0!</v>
          </cell>
          <cell r="G25">
            <v>44.2</v>
          </cell>
        </row>
        <row r="26">
          <cell r="F26" t="e">
            <v>#DIV/0!</v>
          </cell>
          <cell r="G26">
            <v>29</v>
          </cell>
        </row>
        <row r="27">
          <cell r="F27" t="e">
            <v>#DIV/0!</v>
          </cell>
          <cell r="G27">
            <v>29</v>
          </cell>
        </row>
        <row r="28">
          <cell r="F28" t="e">
            <v>#DIV/0!</v>
          </cell>
          <cell r="G28">
            <v>53</v>
          </cell>
        </row>
        <row r="29">
          <cell r="F29" t="e">
            <v>#DIV/0!</v>
          </cell>
          <cell r="G29">
            <v>53</v>
          </cell>
        </row>
        <row r="30">
          <cell r="F30" t="e">
            <v>#DIV/0!</v>
          </cell>
          <cell r="G30">
            <v>44.2</v>
          </cell>
        </row>
        <row r="31">
          <cell r="F31" t="e">
            <v>#DIV/0!</v>
          </cell>
          <cell r="G31">
            <v>42</v>
          </cell>
        </row>
        <row r="32">
          <cell r="F32" t="e">
            <v>#DIV/0!</v>
          </cell>
          <cell r="G32">
            <v>35</v>
          </cell>
        </row>
        <row r="33">
          <cell r="F33" t="e">
            <v>#DIV/0!</v>
          </cell>
          <cell r="G33">
            <v>35</v>
          </cell>
        </row>
        <row r="34">
          <cell r="F34" t="e">
            <v>#DIV/0!</v>
          </cell>
          <cell r="G34">
            <v>35</v>
          </cell>
        </row>
        <row r="35">
          <cell r="F35" t="e">
            <v>#DIV/0!</v>
          </cell>
        </row>
        <row r="36">
          <cell r="E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="90" zoomScaleNormal="90" zoomScalePageLayoutView="0" workbookViewId="0" topLeftCell="A3">
      <selection activeCell="D9" sqref="D9"/>
    </sheetView>
  </sheetViews>
  <sheetFormatPr defaultColWidth="9.140625" defaultRowHeight="12.75"/>
  <cols>
    <col min="1" max="1" width="3.00390625" style="55" customWidth="1"/>
    <col min="2" max="2" width="103.57421875" style="56" customWidth="1"/>
    <col min="3" max="3" width="6.28125" style="55" customWidth="1"/>
    <col min="4" max="4" width="19.421875" style="57" customWidth="1"/>
    <col min="5" max="5" width="9.28125" style="6" bestFit="1" customWidth="1"/>
    <col min="6" max="7" width="9.140625" style="6" customWidth="1"/>
    <col min="8" max="8" width="22.140625" style="6" customWidth="1"/>
    <col min="9" max="11" width="9.140625" style="6" customWidth="1"/>
    <col min="12" max="12" width="9.140625" style="61" customWidth="1"/>
    <col min="13" max="15" width="9.140625" style="9" customWidth="1"/>
    <col min="16" max="16" width="13.7109375" style="9" customWidth="1"/>
    <col min="17" max="17" width="10.57421875" style="6" bestFit="1" customWidth="1"/>
    <col min="18" max="18" width="7.28125" style="6" customWidth="1"/>
    <col min="19" max="19" width="14.7109375" style="6" customWidth="1"/>
    <col min="20" max="20" width="12.421875" style="6" customWidth="1"/>
    <col min="21" max="21" width="13.421875" style="6" customWidth="1"/>
    <col min="22" max="22" width="12.57421875" style="6" customWidth="1"/>
    <col min="23" max="23" width="13.140625" style="6" customWidth="1"/>
    <col min="24" max="26" width="9.140625" style="6" customWidth="1"/>
    <col min="27" max="16384" width="9.140625" style="42" customWidth="1"/>
  </cols>
  <sheetData>
    <row r="1" spans="1:16" s="6" customFormat="1" ht="12.75">
      <c r="A1" s="5"/>
      <c r="B1" s="5"/>
      <c r="C1" s="5"/>
      <c r="D1" s="103" t="s">
        <v>49</v>
      </c>
      <c r="E1" s="5"/>
      <c r="L1" s="61"/>
      <c r="M1" s="9"/>
      <c r="N1" s="9"/>
      <c r="O1" s="9"/>
      <c r="P1" s="9"/>
    </row>
    <row r="2" spans="1:12" s="9" customFormat="1" ht="12.75">
      <c r="A2" s="7"/>
      <c r="B2" s="115" t="s">
        <v>40</v>
      </c>
      <c r="C2" s="115"/>
      <c r="D2" s="8"/>
      <c r="L2" s="61"/>
    </row>
    <row r="3" spans="1:12" s="9" customFormat="1" ht="12.75">
      <c r="A3" s="7"/>
      <c r="B3" s="114" t="str">
        <f>'[3]Zalacznik Nr2'!$E$2</f>
        <v>1 stycznia 2016 r. - 31 grudnia 2016 r. </v>
      </c>
      <c r="C3" s="114"/>
      <c r="D3" s="8"/>
      <c r="L3" s="61"/>
    </row>
    <row r="4" spans="1:16" s="6" customFormat="1" ht="16.5" customHeight="1">
      <c r="A4" s="10" t="s">
        <v>67</v>
      </c>
      <c r="B4" s="11"/>
      <c r="C4" s="12"/>
      <c r="D4" s="13"/>
      <c r="L4" s="61"/>
      <c r="M4" s="9"/>
      <c r="N4" s="9"/>
      <c r="O4" s="9"/>
      <c r="P4" s="9"/>
    </row>
    <row r="5" spans="1:26" s="16" customFormat="1" ht="12.75">
      <c r="A5" s="14" t="s">
        <v>0</v>
      </c>
      <c r="B5" s="15" t="s">
        <v>1</v>
      </c>
      <c r="C5" s="14" t="s">
        <v>2</v>
      </c>
      <c r="D5" s="14" t="s">
        <v>13</v>
      </c>
      <c r="E5" s="9"/>
      <c r="F5" s="9"/>
      <c r="G5" s="9"/>
      <c r="H5" s="9"/>
      <c r="I5" s="9"/>
      <c r="J5" s="9"/>
      <c r="K5" s="9"/>
      <c r="L5" s="6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0" customFormat="1" ht="12" customHeight="1">
      <c r="A6" s="17" t="s">
        <v>7</v>
      </c>
      <c r="B6" s="18" t="s">
        <v>5</v>
      </c>
      <c r="C6" s="17" t="s">
        <v>6</v>
      </c>
      <c r="D6" s="17" t="s">
        <v>8</v>
      </c>
      <c r="E6" s="19"/>
      <c r="F6" s="19"/>
      <c r="G6" s="19"/>
      <c r="H6" s="19"/>
      <c r="I6" s="19"/>
      <c r="J6" s="19"/>
      <c r="K6" s="19"/>
      <c r="L6" s="6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s="16" customFormat="1" ht="9" customHeight="1">
      <c r="A7" s="119"/>
      <c r="B7" s="120"/>
      <c r="C7" s="120"/>
      <c r="D7" s="121"/>
      <c r="E7" s="9"/>
      <c r="F7" s="9"/>
      <c r="G7" s="9"/>
      <c r="H7" s="9"/>
      <c r="I7" s="9"/>
      <c r="J7" s="9"/>
      <c r="K7" s="9"/>
      <c r="L7" s="6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25" customFormat="1" ht="15.75" customHeight="1">
      <c r="A8" s="21">
        <v>1</v>
      </c>
      <c r="B8" s="22" t="s">
        <v>41</v>
      </c>
      <c r="C8" s="21" t="s">
        <v>3</v>
      </c>
      <c r="D8" s="23">
        <f>ROUND('[3]Zalacznik Nr2'!$E$36+D11,3)</f>
        <v>0</v>
      </c>
      <c r="E8" s="9"/>
      <c r="F8" s="24"/>
      <c r="G8" s="9"/>
      <c r="H8" s="9"/>
      <c r="I8" s="9"/>
      <c r="J8" s="9"/>
      <c r="K8" s="9"/>
      <c r="L8" s="6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25" customFormat="1" ht="15.75" customHeight="1">
      <c r="A9" s="21">
        <v>2</v>
      </c>
      <c r="B9" s="26" t="s">
        <v>27</v>
      </c>
      <c r="C9" s="21" t="s">
        <v>3</v>
      </c>
      <c r="D9" s="1">
        <v>0</v>
      </c>
      <c r="E9" s="9"/>
      <c r="F9" s="9"/>
      <c r="G9" s="9"/>
      <c r="H9" s="9"/>
      <c r="I9" s="9"/>
      <c r="J9" s="9"/>
      <c r="K9" s="9"/>
      <c r="L9" s="61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5" customFormat="1" ht="15.75" customHeight="1">
      <c r="A10" s="21">
        <v>3</v>
      </c>
      <c r="B10" s="26" t="s">
        <v>28</v>
      </c>
      <c r="C10" s="21" t="s">
        <v>3</v>
      </c>
      <c r="D10" s="23">
        <f>IF(D25=0,0,ROUND(((3.6*D23*100)/D25),3))</f>
        <v>0</v>
      </c>
      <c r="E10" s="9"/>
      <c r="F10" s="9"/>
      <c r="G10" s="9"/>
      <c r="H10" s="9"/>
      <c r="I10" s="9"/>
      <c r="J10" s="9"/>
      <c r="K10" s="9"/>
      <c r="L10" s="61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5" customFormat="1" ht="15.75" customHeight="1">
      <c r="A11" s="21">
        <v>4</v>
      </c>
      <c r="B11" s="26" t="s">
        <v>36</v>
      </c>
      <c r="C11" s="21" t="s">
        <v>3</v>
      </c>
      <c r="D11" s="1">
        <v>0</v>
      </c>
      <c r="E11" s="9"/>
      <c r="F11" s="9"/>
      <c r="G11" s="9"/>
      <c r="H11" s="9"/>
      <c r="I11" s="9"/>
      <c r="J11" s="9"/>
      <c r="K11" s="9" t="s">
        <v>62</v>
      </c>
      <c r="L11" s="61"/>
      <c r="M11" s="9" t="s">
        <v>63</v>
      </c>
      <c r="N11" s="9"/>
      <c r="O11" s="9" t="s">
        <v>64</v>
      </c>
      <c r="P11" s="9"/>
      <c r="Q11" s="9" t="s">
        <v>65</v>
      </c>
      <c r="R11" s="9"/>
      <c r="S11" s="9"/>
      <c r="T11" s="9"/>
      <c r="U11" s="9"/>
      <c r="V11" s="9"/>
      <c r="W11" s="9"/>
      <c r="X11" s="9"/>
      <c r="Y11" s="9"/>
      <c r="Z11" s="9"/>
    </row>
    <row r="12" spans="1:26" s="25" customFormat="1" ht="19.5" customHeight="1">
      <c r="A12" s="21">
        <v>5</v>
      </c>
      <c r="B12" s="22" t="s">
        <v>16</v>
      </c>
      <c r="C12" s="21" t="s">
        <v>3</v>
      </c>
      <c r="D12" s="23">
        <f>ROUND(D8-D9-D10,3)</f>
        <v>0</v>
      </c>
      <c r="E12" s="9"/>
      <c r="F12" s="9"/>
      <c r="G12" s="9"/>
      <c r="H12" s="9"/>
      <c r="I12" s="9"/>
      <c r="J12" s="9"/>
      <c r="K12" s="27" t="e">
        <f>'[1]Zalacznik Nr3'!$E$9</f>
        <v>#DIV/0!</v>
      </c>
      <c r="L12" s="61"/>
      <c r="M12" s="27" t="e">
        <f>'[1]Zalacznik Nr3'!$G$9</f>
        <v>#DIV/0!</v>
      </c>
      <c r="N12" s="9"/>
      <c r="O12" s="27" t="e">
        <f>'[1]Zalacznik Nr3'!$I$9</f>
        <v>#DIV/0!</v>
      </c>
      <c r="P12" s="9"/>
      <c r="Q12" s="27" t="e">
        <f>'[1]Zalacznik Nr3'!$K$9</f>
        <v>#DIV/0!</v>
      </c>
      <c r="R12" s="9"/>
      <c r="S12" s="9"/>
      <c r="T12" s="9"/>
      <c r="U12" s="9"/>
      <c r="V12" s="9"/>
      <c r="W12" s="9"/>
      <c r="X12" s="9"/>
      <c r="Y12" s="9"/>
      <c r="Z12" s="9"/>
    </row>
    <row r="13" spans="1:26" s="25" customFormat="1" ht="15.75" customHeight="1" thickBot="1">
      <c r="A13" s="21">
        <v>6</v>
      </c>
      <c r="B13" s="26" t="s">
        <v>29</v>
      </c>
      <c r="C13" s="21" t="s">
        <v>3</v>
      </c>
      <c r="D13" s="23">
        <f>'[1]Zalacznik Nr3'!$C$9</f>
        <v>0</v>
      </c>
      <c r="E13" s="28">
        <f>IF(ROUND(D13-D14-D15,3)=0,"","Błąd Qodb+Qzw&lt;&gt;Qu")</f>
      </c>
      <c r="F13" s="9"/>
      <c r="G13" s="9"/>
      <c r="H13" s="9"/>
      <c r="I13" s="9"/>
      <c r="J13" s="9"/>
      <c r="K13" s="9"/>
      <c r="L13" s="61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5" customFormat="1" ht="15.75" customHeight="1">
      <c r="A14" s="21">
        <v>7</v>
      </c>
      <c r="B14" s="26" t="s">
        <v>31</v>
      </c>
      <c r="C14" s="21" t="s">
        <v>3</v>
      </c>
      <c r="D14" s="1">
        <v>0</v>
      </c>
      <c r="E14" s="9"/>
      <c r="F14" s="9"/>
      <c r="G14" s="9"/>
      <c r="H14" s="9"/>
      <c r="I14" s="9"/>
      <c r="J14" s="9"/>
      <c r="K14" s="9"/>
      <c r="L14" s="61"/>
      <c r="M14" s="58" t="s">
        <v>43</v>
      </c>
      <c r="N14" s="59"/>
      <c r="O14" s="60"/>
      <c r="P14" s="64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5" customFormat="1" ht="15.75" customHeight="1" thickBot="1">
      <c r="A15" s="21">
        <v>8</v>
      </c>
      <c r="B15" s="26" t="s">
        <v>68</v>
      </c>
      <c r="C15" s="21" t="s">
        <v>3</v>
      </c>
      <c r="D15" s="1">
        <v>0</v>
      </c>
      <c r="E15" s="9"/>
      <c r="F15" s="9"/>
      <c r="G15" s="9"/>
      <c r="H15" s="9"/>
      <c r="I15" s="9"/>
      <c r="J15" s="9"/>
      <c r="K15" s="9"/>
      <c r="L15" s="61" t="s">
        <v>66</v>
      </c>
      <c r="M15" s="58" t="s">
        <v>57</v>
      </c>
      <c r="N15" s="68" t="s">
        <v>58</v>
      </c>
      <c r="O15" s="68" t="s">
        <v>59</v>
      </c>
      <c r="P15" s="69"/>
      <c r="Q15" s="69" t="s">
        <v>60</v>
      </c>
      <c r="R15" s="9"/>
      <c r="S15" s="9"/>
      <c r="T15" s="9"/>
      <c r="U15" s="9"/>
      <c r="V15" s="9"/>
      <c r="W15" s="9"/>
      <c r="X15" s="9"/>
      <c r="Y15" s="9"/>
      <c r="Z15" s="9"/>
    </row>
    <row r="16" spans="1:26" s="25" customFormat="1" ht="15.75" customHeight="1" thickBot="1">
      <c r="A16" s="21">
        <v>9</v>
      </c>
      <c r="B16" s="26" t="s">
        <v>39</v>
      </c>
      <c r="C16" s="21" t="s">
        <v>3</v>
      </c>
      <c r="D16" s="1">
        <v>0</v>
      </c>
      <c r="E16" s="9"/>
      <c r="F16" s="9"/>
      <c r="G16" s="9"/>
      <c r="H16" s="9"/>
      <c r="I16" s="9" t="e">
        <f>J16*L16</f>
        <v>#DIV/0!</v>
      </c>
      <c r="J16" s="70" t="e">
        <f>'[3]Zalacznik Nr2'!F11</f>
        <v>#DIV/0!</v>
      </c>
      <c r="K16" s="71"/>
      <c r="L16" s="72">
        <f>'[3]Zalacznik Nr2'!G11</f>
        <v>44.2</v>
      </c>
      <c r="M16" s="73">
        <v>88</v>
      </c>
      <c r="N16" s="74">
        <v>83</v>
      </c>
      <c r="O16" s="75">
        <v>80</v>
      </c>
      <c r="P16" s="76"/>
      <c r="Q16" s="99" t="e">
        <f>K12*M16+M12*M16+O12*N16+Q12*O16</f>
        <v>#DIV/0!</v>
      </c>
      <c r="R16" s="9"/>
      <c r="S16" s="9"/>
      <c r="T16" s="9"/>
      <c r="U16" s="9"/>
      <c r="V16" s="9"/>
      <c r="W16" s="9"/>
      <c r="X16" s="9"/>
      <c r="Y16" s="9"/>
      <c r="Z16" s="9"/>
    </row>
    <row r="17" spans="1:26" s="25" customFormat="1" ht="15.75" customHeight="1" thickBot="1">
      <c r="A17" s="21">
        <v>10</v>
      </c>
      <c r="B17" s="26" t="s">
        <v>19</v>
      </c>
      <c r="C17" s="21" t="s">
        <v>3</v>
      </c>
      <c r="D17" s="1">
        <v>0</v>
      </c>
      <c r="E17" s="9"/>
      <c r="F17" s="9"/>
      <c r="G17" s="9"/>
      <c r="H17" s="9"/>
      <c r="I17" s="9" t="e">
        <f aca="true" t="shared" si="0" ref="I17:I40">J17*L17</f>
        <v>#DIV/0!</v>
      </c>
      <c r="J17" s="77" t="e">
        <f>'[3]Zalacznik Nr2'!F12</f>
        <v>#DIV/0!</v>
      </c>
      <c r="K17" s="35"/>
      <c r="L17" s="63">
        <f>'[3]Zalacznik Nr2'!G12</f>
        <v>41.8</v>
      </c>
      <c r="M17" s="78">
        <v>86</v>
      </c>
      <c r="N17" s="65">
        <v>81</v>
      </c>
      <c r="O17" s="67">
        <v>78</v>
      </c>
      <c r="P17" s="79"/>
      <c r="Q17" s="99" t="e">
        <f>K12*M17+M12*M17+O12*N17+Q12*O17</f>
        <v>#DIV/0!</v>
      </c>
      <c r="R17" s="9"/>
      <c r="S17" s="9"/>
      <c r="T17" s="9"/>
      <c r="U17" s="9"/>
      <c r="V17" s="9"/>
      <c r="W17" s="9"/>
      <c r="X17" s="9"/>
      <c r="Y17" s="9"/>
      <c r="Z17" s="9"/>
    </row>
    <row r="18" spans="1:26" s="25" customFormat="1" ht="15.75" customHeight="1" thickBot="1">
      <c r="A18" s="21">
        <v>11</v>
      </c>
      <c r="B18" s="22" t="s">
        <v>34</v>
      </c>
      <c r="C18" s="21" t="s">
        <v>3</v>
      </c>
      <c r="D18" s="23">
        <f>ROUND(D13-D17,3)</f>
        <v>0</v>
      </c>
      <c r="E18" s="102">
        <f>IF(ROUND(D18-'[1]Zalacznik Nr3'!$C$16,3)=0,"","Dane niezgodne z Załącznikiem Nr 3")</f>
      </c>
      <c r="F18" s="9"/>
      <c r="G18" s="9"/>
      <c r="H18" s="9"/>
      <c r="I18" s="9" t="e">
        <f t="shared" si="0"/>
        <v>#DIV/0!</v>
      </c>
      <c r="J18" s="77" t="e">
        <f>'[3]Zalacznik Nr2'!F13</f>
        <v>#DIV/0!</v>
      </c>
      <c r="K18" s="35"/>
      <c r="L18" s="63">
        <f>'[3]Zalacznik Nr2'!G13</f>
        <v>44.2</v>
      </c>
      <c r="M18" s="78">
        <v>88</v>
      </c>
      <c r="N18" s="65">
        <v>83</v>
      </c>
      <c r="O18" s="65">
        <v>80</v>
      </c>
      <c r="P18" s="79"/>
      <c r="Q18" s="99" t="e">
        <f>K12*M18+M12*M18+O12*N18+Q12*O18</f>
        <v>#DIV/0!</v>
      </c>
      <c r="R18" s="9"/>
      <c r="S18" s="9"/>
      <c r="T18" s="9"/>
      <c r="U18" s="9"/>
      <c r="V18" s="9"/>
      <c r="W18" s="9"/>
      <c r="X18" s="9"/>
      <c r="Y18" s="9"/>
      <c r="Z18" s="9"/>
    </row>
    <row r="19" spans="1:26" s="25" customFormat="1" ht="15.75" customHeight="1" thickBot="1">
      <c r="A19" s="21">
        <v>12</v>
      </c>
      <c r="B19" s="26" t="s">
        <v>17</v>
      </c>
      <c r="C19" s="21" t="s">
        <v>4</v>
      </c>
      <c r="D19" s="23">
        <f>'[2]Zalacznik Nr4'!$C$16</f>
        <v>0</v>
      </c>
      <c r="E19" s="28"/>
      <c r="F19" s="9"/>
      <c r="G19" s="9"/>
      <c r="H19" s="9"/>
      <c r="I19" s="9" t="e">
        <f t="shared" si="0"/>
        <v>#DIV/0!</v>
      </c>
      <c r="J19" s="77" t="e">
        <f>'[3]Zalacznik Nr2'!F14</f>
        <v>#DIV/0!</v>
      </c>
      <c r="K19" s="35"/>
      <c r="L19" s="63">
        <f>'[3]Zalacznik Nr2'!G14</f>
        <v>39</v>
      </c>
      <c r="M19" s="78">
        <v>86</v>
      </c>
      <c r="N19" s="65">
        <v>81</v>
      </c>
      <c r="O19" s="67">
        <v>78</v>
      </c>
      <c r="P19" s="79"/>
      <c r="Q19" s="99" t="e">
        <f>K12*M19+M12*M19+O12*N19+Q12*O19</f>
        <v>#DIV/0!</v>
      </c>
      <c r="R19" s="9"/>
      <c r="S19" s="9"/>
      <c r="T19" s="9"/>
      <c r="U19" s="9"/>
      <c r="V19" s="9"/>
      <c r="W19" s="9"/>
      <c r="X19" s="9"/>
      <c r="Y19" s="9"/>
      <c r="Z19" s="9"/>
    </row>
    <row r="20" spans="1:26" s="16" customFormat="1" ht="15.75" customHeight="1" thickBot="1">
      <c r="A20" s="21">
        <v>13</v>
      </c>
      <c r="B20" s="22" t="s">
        <v>21</v>
      </c>
      <c r="C20" s="30" t="s">
        <v>4</v>
      </c>
      <c r="D20" s="31">
        <f>ROUND(D19-D21,3)</f>
        <v>0</v>
      </c>
      <c r="F20" s="9"/>
      <c r="G20" s="9"/>
      <c r="H20" s="9"/>
      <c r="I20" s="9" t="e">
        <f t="shared" si="0"/>
        <v>#DIV/0!</v>
      </c>
      <c r="J20" s="77" t="e">
        <f>'[3]Zalacznik Nr2'!F15</f>
        <v>#DIV/0!</v>
      </c>
      <c r="K20" s="35"/>
      <c r="L20" s="63">
        <f>'[3]Zalacznik Nr2'!G15</f>
        <v>37</v>
      </c>
      <c r="M20" s="78">
        <v>86</v>
      </c>
      <c r="N20" s="65">
        <v>81</v>
      </c>
      <c r="O20" s="67">
        <v>78</v>
      </c>
      <c r="P20" s="79"/>
      <c r="Q20" s="99" t="e">
        <f>K12*M20+M12*M20+O12*N20+Q12*O20</f>
        <v>#DIV/0!</v>
      </c>
      <c r="R20" s="9"/>
      <c r="S20" s="9"/>
      <c r="T20" s="9"/>
      <c r="U20" s="9"/>
      <c r="V20" s="9"/>
      <c r="W20" s="9"/>
      <c r="X20" s="9"/>
      <c r="Y20" s="9"/>
      <c r="Z20" s="9"/>
    </row>
    <row r="21" spans="1:26" s="16" customFormat="1" ht="15.75" customHeight="1" thickBot="1">
      <c r="A21" s="21">
        <v>14</v>
      </c>
      <c r="B21" s="26" t="s">
        <v>22</v>
      </c>
      <c r="C21" s="30" t="s">
        <v>4</v>
      </c>
      <c r="D21" s="1">
        <v>0</v>
      </c>
      <c r="E21" s="9"/>
      <c r="F21" s="9"/>
      <c r="G21" s="9"/>
      <c r="H21" s="9"/>
      <c r="I21" s="9" t="e">
        <f t="shared" si="0"/>
        <v>#DIV/0!</v>
      </c>
      <c r="J21" s="77" t="e">
        <f>'[3]Zalacznik Nr2'!F16</f>
        <v>#DIV/0!</v>
      </c>
      <c r="K21" s="35"/>
      <c r="L21" s="63">
        <f>'[3]Zalacznik Nr2'!G16</f>
        <v>37</v>
      </c>
      <c r="M21" s="78">
        <v>86</v>
      </c>
      <c r="N21" s="65">
        <v>81</v>
      </c>
      <c r="O21" s="67">
        <v>78</v>
      </c>
      <c r="P21" s="79"/>
      <c r="Q21" s="99" t="e">
        <f>K12*M21+M12*M21+O12*N21+Q12*O21</f>
        <v>#DIV/0!</v>
      </c>
      <c r="R21" s="9"/>
      <c r="S21" s="9"/>
      <c r="T21" s="9"/>
      <c r="U21" s="9"/>
      <c r="V21" s="9"/>
      <c r="W21" s="9"/>
      <c r="X21" s="9"/>
      <c r="Y21" s="9"/>
      <c r="Z21" s="9"/>
    </row>
    <row r="22" spans="1:26" s="25" customFormat="1" ht="15.75" customHeight="1" thickBot="1">
      <c r="A22" s="21">
        <v>15</v>
      </c>
      <c r="B22" s="22" t="s">
        <v>26</v>
      </c>
      <c r="C22" s="21" t="s">
        <v>4</v>
      </c>
      <c r="D22" s="32">
        <f>IF(D32&gt;=D28,D19,IF(ROUND((D33*D18/3.6),3)&gt;D19,D19,ROUND((D33*D18/3.6),3)))</f>
        <v>0</v>
      </c>
      <c r="E22" s="9"/>
      <c r="F22" s="9"/>
      <c r="G22" s="9"/>
      <c r="H22" s="9"/>
      <c r="I22" s="9" t="e">
        <f t="shared" si="0"/>
        <v>#DIV/0!</v>
      </c>
      <c r="J22" s="77" t="e">
        <f>'[3]Zalacznik Nr2'!F17</f>
        <v>#DIV/0!</v>
      </c>
      <c r="K22" s="35"/>
      <c r="L22" s="63">
        <f>'[3]Zalacznik Nr2'!G17</f>
        <v>30</v>
      </c>
      <c r="M22" s="78">
        <v>80</v>
      </c>
      <c r="N22" s="67">
        <v>75</v>
      </c>
      <c r="O22" s="67">
        <v>72</v>
      </c>
      <c r="P22" s="79"/>
      <c r="Q22" s="99" t="e">
        <f>K12*M22+M12*M22+O12*N22+Q12*O22</f>
        <v>#DIV/0!</v>
      </c>
      <c r="R22" s="9"/>
      <c r="S22" s="9"/>
      <c r="T22" s="33" t="s">
        <v>44</v>
      </c>
      <c r="U22" s="9"/>
      <c r="V22" s="33" t="s">
        <v>44</v>
      </c>
      <c r="W22" s="9"/>
      <c r="X22" s="9"/>
      <c r="Y22" s="9"/>
      <c r="Z22" s="9"/>
    </row>
    <row r="23" spans="1:26" s="25" customFormat="1" ht="15.75" customHeight="1" thickBot="1">
      <c r="A23" s="21">
        <v>16</v>
      </c>
      <c r="B23" s="26" t="s">
        <v>20</v>
      </c>
      <c r="C23" s="21" t="s">
        <v>4</v>
      </c>
      <c r="D23" s="23">
        <f>ROUND(D19-D22,3)</f>
        <v>0</v>
      </c>
      <c r="E23" s="9"/>
      <c r="F23" s="9"/>
      <c r="G23" s="9"/>
      <c r="H23" s="9"/>
      <c r="I23" s="9" t="e">
        <f t="shared" si="0"/>
        <v>#DIV/0!</v>
      </c>
      <c r="J23" s="77" t="e">
        <f>'[3]Zalacznik Nr2'!F18</f>
        <v>#DIV/0!</v>
      </c>
      <c r="K23" s="35"/>
      <c r="L23" s="63">
        <f>'[3]Zalacznik Nr2'!G18</f>
        <v>30</v>
      </c>
      <c r="M23" s="78">
        <v>80</v>
      </c>
      <c r="N23" s="67">
        <v>75</v>
      </c>
      <c r="O23" s="67">
        <v>72</v>
      </c>
      <c r="P23" s="79"/>
      <c r="Q23" s="99" t="e">
        <f>K12*M23+M12*M23+O12*N23+Q12*O23</f>
        <v>#DIV/0!</v>
      </c>
      <c r="R23" s="9"/>
      <c r="S23" s="126" t="s">
        <v>45</v>
      </c>
      <c r="T23" s="128" t="s">
        <v>48</v>
      </c>
      <c r="U23" s="125" t="s">
        <v>46</v>
      </c>
      <c r="V23" s="123" t="s">
        <v>47</v>
      </c>
      <c r="W23" s="125" t="s">
        <v>46</v>
      </c>
      <c r="X23" s="9"/>
      <c r="Y23" s="9"/>
      <c r="Z23" s="9"/>
    </row>
    <row r="24" spans="1:26" s="25" customFormat="1" ht="15.75" customHeight="1" thickBot="1">
      <c r="A24" s="21">
        <v>17</v>
      </c>
      <c r="B24" s="26" t="s">
        <v>25</v>
      </c>
      <c r="C24" s="21" t="s">
        <v>9</v>
      </c>
      <c r="D24" s="23" t="e">
        <f>(3.6*D22*10^2)/D12</f>
        <v>#DIV/0!</v>
      </c>
      <c r="E24" s="9"/>
      <c r="F24" s="9"/>
      <c r="G24" s="9"/>
      <c r="H24" s="9"/>
      <c r="I24" s="9" t="e">
        <f t="shared" si="0"/>
        <v>#DIV/0!</v>
      </c>
      <c r="J24" s="77" t="e">
        <f>'[3]Zalacznik Nr2'!F19</f>
        <v>#DIV/0!</v>
      </c>
      <c r="K24" s="35"/>
      <c r="L24" s="63">
        <f>'[3]Zalacznik Nr2'!G19</f>
        <v>30</v>
      </c>
      <c r="M24" s="78">
        <v>80</v>
      </c>
      <c r="N24" s="67">
        <v>75</v>
      </c>
      <c r="O24" s="67">
        <v>72</v>
      </c>
      <c r="P24" s="79"/>
      <c r="Q24" s="99" t="e">
        <f>K12*M24+M12*M24+O12*N24+Q12*O24</f>
        <v>#DIV/0!</v>
      </c>
      <c r="R24" s="9"/>
      <c r="S24" s="127"/>
      <c r="T24" s="129"/>
      <c r="U24" s="124"/>
      <c r="V24" s="124"/>
      <c r="W24" s="124"/>
      <c r="X24" s="9"/>
      <c r="Y24" s="9"/>
      <c r="Z24" s="9"/>
    </row>
    <row r="25" spans="1:26" s="25" customFormat="1" ht="15.75" customHeight="1" thickBot="1">
      <c r="A25" s="21">
        <v>18</v>
      </c>
      <c r="B25" s="26" t="s">
        <v>23</v>
      </c>
      <c r="C25" s="21" t="s">
        <v>9</v>
      </c>
      <c r="D25" s="23">
        <f>IF(D32&gt;=D28,0,IF(D8-D9=0,0,(((3.6*D19+D34*D18)*10^2)/(D8-D9))))</f>
        <v>0</v>
      </c>
      <c r="E25" s="9"/>
      <c r="F25" s="9"/>
      <c r="G25" s="9"/>
      <c r="H25" s="9"/>
      <c r="I25" s="9" t="e">
        <f t="shared" si="0"/>
        <v>#DIV/0!</v>
      </c>
      <c r="J25" s="77" t="e">
        <f>'[3]Zalacznik Nr2'!F20</f>
        <v>#DIV/0!</v>
      </c>
      <c r="K25" s="35"/>
      <c r="L25" s="63">
        <f>'[3]Zalacznik Nr2'!G20</f>
        <v>25</v>
      </c>
      <c r="M25" s="78">
        <v>80</v>
      </c>
      <c r="N25" s="65">
        <v>75</v>
      </c>
      <c r="O25" s="67">
        <v>72</v>
      </c>
      <c r="P25" s="79"/>
      <c r="Q25" s="99" t="e">
        <f>K12*M25+M12*M25+O12*N25+Q12*O25</f>
        <v>#DIV/0!</v>
      </c>
      <c r="R25" s="9"/>
      <c r="S25" s="100" t="s">
        <v>50</v>
      </c>
      <c r="T25" s="3">
        <v>1</v>
      </c>
      <c r="U25" s="4" t="e">
        <f>'[2]Zalacznik Nr4'!$E$8</f>
        <v>#DIV/0!</v>
      </c>
      <c r="V25" s="3">
        <v>0.976</v>
      </c>
      <c r="W25" s="4" t="e">
        <f>'[2]Zalacznik Nr4'!$G$8</f>
        <v>#DIV/0!</v>
      </c>
      <c r="X25" s="9"/>
      <c r="Y25" s="9"/>
      <c r="Z25" s="9"/>
    </row>
    <row r="26" spans="1:26" s="25" customFormat="1" ht="15.75" customHeight="1" thickBot="1">
      <c r="A26" s="21">
        <v>19</v>
      </c>
      <c r="B26" s="26" t="s">
        <v>24</v>
      </c>
      <c r="C26" s="21" t="s">
        <v>9</v>
      </c>
      <c r="D26" s="23" t="e">
        <f>D18/D12*100</f>
        <v>#DIV/0!</v>
      </c>
      <c r="E26" s="9"/>
      <c r="F26" s="9"/>
      <c r="G26" s="9"/>
      <c r="H26" s="9"/>
      <c r="I26" s="9" t="e">
        <f t="shared" si="0"/>
        <v>#DIV/0!</v>
      </c>
      <c r="J26" s="77" t="e">
        <f>'[3]Zalacznik Nr2'!F21</f>
        <v>#DIV/0!</v>
      </c>
      <c r="K26" s="35"/>
      <c r="L26" s="63">
        <f>'[3]Zalacznik Nr2'!G21</f>
        <v>25</v>
      </c>
      <c r="M26" s="78">
        <v>80</v>
      </c>
      <c r="N26" s="65">
        <v>75</v>
      </c>
      <c r="O26" s="67">
        <v>72</v>
      </c>
      <c r="P26" s="79"/>
      <c r="Q26" s="99" t="e">
        <f>K12*M26+M12*M26+O12*N26+Q12*O26</f>
        <v>#DIV/0!</v>
      </c>
      <c r="R26" s="9"/>
      <c r="S26" s="100" t="s">
        <v>51</v>
      </c>
      <c r="T26" s="3">
        <v>0.972</v>
      </c>
      <c r="U26" s="4" t="e">
        <f>'[2]Zalacznik Nr4'!$E$9</f>
        <v>#DIV/0!</v>
      </c>
      <c r="V26" s="3">
        <v>0.963</v>
      </c>
      <c r="W26" s="4" t="e">
        <f>'[2]Zalacznik Nr4'!$G$9</f>
        <v>#DIV/0!</v>
      </c>
      <c r="X26" s="9"/>
      <c r="Y26" s="9"/>
      <c r="Z26" s="9"/>
    </row>
    <row r="27" spans="1:26" s="25" customFormat="1" ht="15.75" customHeight="1" thickBot="1">
      <c r="A27" s="21">
        <v>20</v>
      </c>
      <c r="B27" s="26" t="s">
        <v>18</v>
      </c>
      <c r="C27" s="21" t="s">
        <v>9</v>
      </c>
      <c r="D27" s="23">
        <f>IF(D9=0,0,D17/D9*10^2)</f>
        <v>0</v>
      </c>
      <c r="E27" s="9"/>
      <c r="F27" s="9"/>
      <c r="G27" s="9"/>
      <c r="H27" s="9"/>
      <c r="I27" s="9" t="e">
        <f t="shared" si="0"/>
        <v>#DIV/0!</v>
      </c>
      <c r="J27" s="77" t="e">
        <f>'[3]Zalacznik Nr2'!F22</f>
        <v>#DIV/0!</v>
      </c>
      <c r="K27" s="35"/>
      <c r="L27" s="63">
        <f>'[3]Zalacznik Nr2'!G22</f>
        <v>44.2</v>
      </c>
      <c r="M27" s="105">
        <v>85</v>
      </c>
      <c r="N27" s="106">
        <v>80</v>
      </c>
      <c r="O27" s="107">
        <v>77</v>
      </c>
      <c r="P27" s="79"/>
      <c r="Q27" s="99" t="e">
        <f>K12*M27+M12*M27+O12*N27+Q12*O27</f>
        <v>#DIV/0!</v>
      </c>
      <c r="R27" s="9"/>
      <c r="S27" s="100" t="s">
        <v>52</v>
      </c>
      <c r="T27" s="3">
        <v>0.963</v>
      </c>
      <c r="U27" s="4" t="e">
        <f>'[2]Zalacznik Nr4'!$E$10</f>
        <v>#DIV/0!</v>
      </c>
      <c r="V27" s="3">
        <v>0.951</v>
      </c>
      <c r="W27" s="4" t="e">
        <f>'[2]Zalacznik Nr4'!$G$10</f>
        <v>#DIV/0!</v>
      </c>
      <c r="X27" s="9"/>
      <c r="Y27" s="9"/>
      <c r="Z27" s="9"/>
    </row>
    <row r="28" spans="1:26" s="25" customFormat="1" ht="15.75" customHeight="1" thickBot="1">
      <c r="A28" s="21">
        <v>21</v>
      </c>
      <c r="B28" s="34" t="s">
        <v>42</v>
      </c>
      <c r="C28" s="21" t="s">
        <v>9</v>
      </c>
      <c r="D28" s="2">
        <v>0</v>
      </c>
      <c r="E28" s="104" t="str">
        <f>IF(D28=0,"Błąd. Określ poprawną wartość sprawności granicznej.","")</f>
        <v>Błąd. Określ poprawną wartość sprawności granicznej.</v>
      </c>
      <c r="F28" s="9"/>
      <c r="G28" s="9"/>
      <c r="H28" s="9"/>
      <c r="I28" s="9" t="e">
        <f t="shared" si="0"/>
        <v>#DIV/0!</v>
      </c>
      <c r="J28" s="77" t="e">
        <f>'[3]Zalacznik Nr2'!F23</f>
        <v>#DIV/0!</v>
      </c>
      <c r="K28" s="35"/>
      <c r="L28" s="63">
        <f>'[3]Zalacznik Nr2'!G23</f>
        <v>44.2</v>
      </c>
      <c r="M28" s="105">
        <v>85</v>
      </c>
      <c r="N28" s="106">
        <v>80</v>
      </c>
      <c r="O28" s="107">
        <v>77</v>
      </c>
      <c r="P28" s="79"/>
      <c r="Q28" s="99" t="e">
        <f>K12*M28+M12*M28+O12*N28+Q12*O28</f>
        <v>#DIV/0!</v>
      </c>
      <c r="R28" s="9"/>
      <c r="S28" s="100" t="s">
        <v>53</v>
      </c>
      <c r="T28" s="3">
        <v>0.952</v>
      </c>
      <c r="U28" s="4" t="e">
        <f>'[2]Zalacznik Nr4'!$E$11</f>
        <v>#DIV/0!</v>
      </c>
      <c r="V28" s="3">
        <v>0.936</v>
      </c>
      <c r="W28" s="4" t="e">
        <f>'[2]Zalacznik Nr4'!$G$11</f>
        <v>#DIV/0!</v>
      </c>
      <c r="X28" s="9"/>
      <c r="Y28" s="9"/>
      <c r="Z28" s="9"/>
    </row>
    <row r="29" spans="1:26" s="25" customFormat="1" ht="15.75" customHeight="1" thickBot="1">
      <c r="A29" s="21">
        <v>22</v>
      </c>
      <c r="B29" s="26" t="s">
        <v>61</v>
      </c>
      <c r="C29" s="21" t="s">
        <v>9</v>
      </c>
      <c r="D29" s="23" t="e">
        <f>SUM(I16:I40)</f>
        <v>#DIV/0!</v>
      </c>
      <c r="E29" s="9"/>
      <c r="F29" s="9"/>
      <c r="G29" s="9"/>
      <c r="H29" s="9"/>
      <c r="I29" s="9" t="e">
        <f t="shared" si="0"/>
        <v>#DIV/0!</v>
      </c>
      <c r="J29" s="77" t="e">
        <f>'[3]Zalacznik Nr2'!F24</f>
        <v>#DIV/0!</v>
      </c>
      <c r="K29" s="35"/>
      <c r="L29" s="63">
        <f>'[3]Zalacznik Nr2'!G24</f>
        <v>44.2</v>
      </c>
      <c r="M29" s="105">
        <v>85</v>
      </c>
      <c r="N29" s="106">
        <v>80</v>
      </c>
      <c r="O29" s="107">
        <v>77</v>
      </c>
      <c r="P29" s="79"/>
      <c r="Q29" s="99" t="e">
        <f>K12*M29+M12*M29+O12*N29+Q12*O29</f>
        <v>#DIV/0!</v>
      </c>
      <c r="R29" s="9"/>
      <c r="S29" s="100" t="s">
        <v>54</v>
      </c>
      <c r="T29" s="3">
        <v>0.935</v>
      </c>
      <c r="U29" s="4" t="e">
        <f>'[2]Zalacznik Nr4'!$E$12</f>
        <v>#DIV/0!</v>
      </c>
      <c r="V29" s="3">
        <v>0.914</v>
      </c>
      <c r="W29" s="4" t="e">
        <f>'[2]Zalacznik Nr4'!$G$12</f>
        <v>#DIV/0!</v>
      </c>
      <c r="X29" s="9"/>
      <c r="Y29" s="9"/>
      <c r="Z29" s="9"/>
    </row>
    <row r="30" spans="1:26" s="25" customFormat="1" ht="15.75" customHeight="1" thickBot="1">
      <c r="A30" s="21">
        <v>23</v>
      </c>
      <c r="B30" s="26" t="s">
        <v>32</v>
      </c>
      <c r="C30" s="21" t="s">
        <v>9</v>
      </c>
      <c r="D30" s="23" t="e">
        <f>D29*(SUMPRODUCT(T25:T31,U25:U31)+SUMPRODUCT(V25:V31,W25:W31))</f>
        <v>#DIV/0!</v>
      </c>
      <c r="E30" s="9"/>
      <c r="F30" s="9"/>
      <c r="G30" s="9"/>
      <c r="H30" s="9"/>
      <c r="I30" s="9" t="e">
        <f t="shared" si="0"/>
        <v>#DIV/0!</v>
      </c>
      <c r="J30" s="77" t="e">
        <f>'[3]Zalacznik Nr2'!F25</f>
        <v>#DIV/0!</v>
      </c>
      <c r="K30" s="35"/>
      <c r="L30" s="63">
        <f>'[3]Zalacznik Nr2'!G25</f>
        <v>44.2</v>
      </c>
      <c r="M30" s="105">
        <v>85</v>
      </c>
      <c r="N30" s="107">
        <v>80</v>
      </c>
      <c r="O30" s="107">
        <v>77</v>
      </c>
      <c r="P30" s="79"/>
      <c r="Q30" s="99" t="e">
        <f>K12*M30+M12*M30+O12*N30+Q12*O30</f>
        <v>#DIV/0!</v>
      </c>
      <c r="R30" s="9"/>
      <c r="S30" s="100" t="s">
        <v>55</v>
      </c>
      <c r="T30" s="3">
        <v>0.918</v>
      </c>
      <c r="U30" s="4" t="e">
        <f>'[2]Zalacznik Nr4'!$E$13</f>
        <v>#DIV/0!</v>
      </c>
      <c r="V30" s="3">
        <v>0.891</v>
      </c>
      <c r="W30" s="4" t="e">
        <f>'[2]Zalacznik Nr4'!$G$13</f>
        <v>#DIV/0!</v>
      </c>
      <c r="X30" s="9"/>
      <c r="Y30" s="9"/>
      <c r="Z30" s="9"/>
    </row>
    <row r="31" spans="1:26" s="25" customFormat="1" ht="15.75" customHeight="1" thickBot="1">
      <c r="A31" s="21">
        <v>24</v>
      </c>
      <c r="B31" s="26" t="s">
        <v>33</v>
      </c>
      <c r="C31" s="21" t="s">
        <v>9</v>
      </c>
      <c r="D31" s="23" t="e">
        <f>SUMPRODUCT(J16:J40,Q16:Q40)</f>
        <v>#DIV/0!</v>
      </c>
      <c r="E31" s="9"/>
      <c r="F31" s="9"/>
      <c r="G31" s="9"/>
      <c r="H31" s="9"/>
      <c r="I31" s="9" t="e">
        <f t="shared" si="0"/>
        <v>#DIV/0!</v>
      </c>
      <c r="J31" s="77" t="e">
        <f>'[3]Zalacznik Nr2'!F26</f>
        <v>#DIV/0!</v>
      </c>
      <c r="K31" s="35"/>
      <c r="L31" s="63">
        <f>'[3]Zalacznik Nr2'!G26</f>
        <v>29</v>
      </c>
      <c r="M31" s="105">
        <v>75</v>
      </c>
      <c r="N31" s="107">
        <v>70</v>
      </c>
      <c r="O31" s="107">
        <v>67</v>
      </c>
      <c r="P31" s="79"/>
      <c r="Q31" s="99" t="e">
        <f>K12*M31+M12*M31+O12*N31+Q12*O31</f>
        <v>#DIV/0!</v>
      </c>
      <c r="R31" s="9"/>
      <c r="S31" s="101" t="s">
        <v>56</v>
      </c>
      <c r="T31" s="3">
        <v>0.888</v>
      </c>
      <c r="U31" s="4" t="e">
        <f>'[2]Zalacznik Nr4'!$E$14</f>
        <v>#DIV/0!</v>
      </c>
      <c r="V31" s="3">
        <v>0.851</v>
      </c>
      <c r="W31" s="4" t="e">
        <f>'[2]Zalacznik Nr4'!$G$14</f>
        <v>#DIV/0!</v>
      </c>
      <c r="X31" s="9"/>
      <c r="Y31" s="9"/>
      <c r="Z31" s="9"/>
    </row>
    <row r="32" spans="1:26" s="25" customFormat="1" ht="15.75" customHeight="1" thickBot="1">
      <c r="A32" s="21">
        <v>25</v>
      </c>
      <c r="B32" s="22" t="s">
        <v>37</v>
      </c>
      <c r="C32" s="21" t="s">
        <v>9</v>
      </c>
      <c r="D32" s="130">
        <f>IF(D8-D9=0,0,ROUND((3.6*D19+D18)*100/(D8-D9),3))</f>
        <v>0</v>
      </c>
      <c r="E32" s="9"/>
      <c r="F32" s="9"/>
      <c r="G32" s="9"/>
      <c r="H32" s="9"/>
      <c r="I32" s="9" t="e">
        <f t="shared" si="0"/>
        <v>#DIV/0!</v>
      </c>
      <c r="J32" s="80" t="e">
        <f>'[3]Zalacznik Nr2'!F27</f>
        <v>#DIV/0!</v>
      </c>
      <c r="K32" s="81"/>
      <c r="L32" s="82">
        <f>'[3]Zalacznik Nr2'!G27</f>
        <v>29</v>
      </c>
      <c r="M32" s="108">
        <v>75</v>
      </c>
      <c r="N32" s="109">
        <v>70</v>
      </c>
      <c r="O32" s="109">
        <v>67</v>
      </c>
      <c r="P32" s="79"/>
      <c r="Q32" s="99" t="e">
        <f>K12*M32+M12*M32+O12*N32+Q12*O32</f>
        <v>#DIV/0!</v>
      </c>
      <c r="R32" s="9"/>
      <c r="S32" s="9"/>
      <c r="T32" s="35"/>
      <c r="U32" s="35"/>
      <c r="V32" s="35"/>
      <c r="W32" s="9"/>
      <c r="X32" s="9"/>
      <c r="Y32" s="9"/>
      <c r="Z32" s="9"/>
    </row>
    <row r="33" spans="1:26" s="25" customFormat="1" ht="15.75" customHeight="1" thickBot="1">
      <c r="A33" s="21">
        <v>26</v>
      </c>
      <c r="B33" s="26" t="s">
        <v>11</v>
      </c>
      <c r="C33" s="21" t="s">
        <v>10</v>
      </c>
      <c r="D33" s="23">
        <f>IF(D32&gt;=D28,0,IF(D28-D25=0,0,((D25-D34*D28)/(D28-D25))))</f>
        <v>0</v>
      </c>
      <c r="E33" s="9"/>
      <c r="F33" s="9"/>
      <c r="G33" s="9"/>
      <c r="H33" s="9"/>
      <c r="I33" s="98" t="e">
        <f>IF(J33=0,0,J33*(L33+0.7))</f>
        <v>#DIV/0!</v>
      </c>
      <c r="J33" s="84" t="e">
        <f>'[3]Zalacznik Nr2'!F28</f>
        <v>#DIV/0!</v>
      </c>
      <c r="K33" s="85"/>
      <c r="L33" s="86">
        <f>'[3]Zalacznik Nr2'!G28</f>
        <v>53</v>
      </c>
      <c r="M33" s="110">
        <v>92</v>
      </c>
      <c r="N33" s="111">
        <v>87</v>
      </c>
      <c r="O33" s="111">
        <v>84</v>
      </c>
      <c r="P33" s="79"/>
      <c r="Q33" s="99" t="e">
        <f>K12*M33+M12*M33+O12*N33+Q12*O33</f>
        <v>#DIV/0!</v>
      </c>
      <c r="R33" s="9"/>
      <c r="S33" s="9"/>
      <c r="T33" s="9"/>
      <c r="U33" s="9"/>
      <c r="V33" s="9"/>
      <c r="W33" s="9"/>
      <c r="X33" s="9"/>
      <c r="Y33" s="9"/>
      <c r="Z33" s="9"/>
    </row>
    <row r="34" spans="1:26" s="25" customFormat="1" ht="15.75" customHeight="1" thickBot="1">
      <c r="A34" s="21">
        <v>27</v>
      </c>
      <c r="B34" s="26" t="s">
        <v>12</v>
      </c>
      <c r="C34" s="21" t="s">
        <v>10</v>
      </c>
      <c r="D34" s="1">
        <v>0</v>
      </c>
      <c r="E34" s="9"/>
      <c r="F34" s="9"/>
      <c r="G34" s="9"/>
      <c r="H34" s="9"/>
      <c r="I34" s="98" t="e">
        <f aca="true" t="shared" si="1" ref="I34:I39">IF(J34=0,0,J34*(L34+0.7))</f>
        <v>#DIV/0!</v>
      </c>
      <c r="J34" s="87" t="e">
        <f>'[3]Zalacznik Nr2'!F29</f>
        <v>#DIV/0!</v>
      </c>
      <c r="K34" s="88"/>
      <c r="L34" s="89">
        <f>'[3]Zalacznik Nr2'!G29</f>
        <v>53</v>
      </c>
      <c r="M34" s="112">
        <v>92</v>
      </c>
      <c r="N34" s="113">
        <v>87</v>
      </c>
      <c r="O34" s="113">
        <v>84</v>
      </c>
      <c r="P34" s="79"/>
      <c r="Q34" s="99" t="e">
        <f>K12*M34+M12*M34+O12*N34+Q12*O34</f>
        <v>#DIV/0!</v>
      </c>
      <c r="R34" s="9"/>
      <c r="S34" s="9"/>
      <c r="T34" s="9"/>
      <c r="U34" s="9"/>
      <c r="V34" s="9"/>
      <c r="W34" s="9"/>
      <c r="X34" s="9"/>
      <c r="Y34" s="9"/>
      <c r="Z34" s="9"/>
    </row>
    <row r="35" spans="1:26" s="25" customFormat="1" ht="15.75" customHeight="1" thickBot="1">
      <c r="A35" s="21">
        <v>28</v>
      </c>
      <c r="B35" s="22" t="s">
        <v>14</v>
      </c>
      <c r="C35" s="21" t="s">
        <v>9</v>
      </c>
      <c r="D35" s="32" t="e">
        <f>ROUND(((1-(1/((D26/D31)+(D24/D30))))*100),3)</f>
        <v>#DIV/0!</v>
      </c>
      <c r="E35" s="9"/>
      <c r="F35" s="9"/>
      <c r="G35" s="9"/>
      <c r="H35" s="9"/>
      <c r="I35" s="98" t="e">
        <f t="shared" si="1"/>
        <v>#DIV/0!</v>
      </c>
      <c r="J35" s="87" t="e">
        <f>'[3]Zalacznik Nr2'!F30</f>
        <v>#DIV/0!</v>
      </c>
      <c r="K35" s="88"/>
      <c r="L35" s="89">
        <f>'[3]Zalacznik Nr2'!G30</f>
        <v>44.2</v>
      </c>
      <c r="M35" s="112">
        <v>90</v>
      </c>
      <c r="N35" s="113">
        <v>85</v>
      </c>
      <c r="O35" s="113">
        <v>82</v>
      </c>
      <c r="P35" s="79"/>
      <c r="Q35" s="99" t="e">
        <f>K12*M35+M12*M35+O12*N35+Q12*O35</f>
        <v>#DIV/0!</v>
      </c>
      <c r="R35" s="9"/>
      <c r="S35" s="9"/>
      <c r="T35" s="9"/>
      <c r="U35" s="9"/>
      <c r="V35" s="9"/>
      <c r="W35" s="9"/>
      <c r="X35" s="9"/>
      <c r="Y35" s="9"/>
      <c r="Z35" s="9"/>
    </row>
    <row r="36" spans="1:26" s="25" customFormat="1" ht="18" customHeight="1" thickBot="1">
      <c r="A36" s="122"/>
      <c r="B36" s="122"/>
      <c r="C36" s="122"/>
      <c r="D36" s="122"/>
      <c r="E36" s="9"/>
      <c r="F36" s="9"/>
      <c r="G36" s="9"/>
      <c r="H36" s="9"/>
      <c r="I36" s="98" t="e">
        <f t="shared" si="1"/>
        <v>#DIV/0!</v>
      </c>
      <c r="J36" s="87" t="e">
        <f>'[3]Zalacznik Nr2'!F31</f>
        <v>#DIV/0!</v>
      </c>
      <c r="K36" s="88"/>
      <c r="L36" s="89">
        <f>'[3]Zalacznik Nr2'!G31</f>
        <v>42</v>
      </c>
      <c r="M36" s="112">
        <v>80</v>
      </c>
      <c r="N36" s="113">
        <v>75</v>
      </c>
      <c r="O36" s="113">
        <v>72</v>
      </c>
      <c r="P36" s="79"/>
      <c r="Q36" s="99" t="e">
        <f>K12*M36+M12*M36+O12*N36+Q12*O36</f>
        <v>#DIV/0!</v>
      </c>
      <c r="R36" s="9"/>
      <c r="S36" s="9"/>
      <c r="T36" s="9"/>
      <c r="U36" s="9"/>
      <c r="V36" s="9"/>
      <c r="W36" s="9"/>
      <c r="X36" s="9"/>
      <c r="Y36" s="9"/>
      <c r="Z36" s="9"/>
    </row>
    <row r="37" spans="1:17" s="9" customFormat="1" ht="19.5" customHeight="1" thickBot="1">
      <c r="A37" s="116" t="s">
        <v>38</v>
      </c>
      <c r="B37" s="116"/>
      <c r="C37" s="36"/>
      <c r="D37" s="37"/>
      <c r="I37" s="98" t="e">
        <f t="shared" si="1"/>
        <v>#DIV/0!</v>
      </c>
      <c r="J37" s="87" t="e">
        <f>'[3]Zalacznik Nr2'!F32</f>
        <v>#DIV/0!</v>
      </c>
      <c r="K37" s="88"/>
      <c r="L37" s="89">
        <f>'[3]Zalacznik Nr2'!G32</f>
        <v>35</v>
      </c>
      <c r="M37" s="90">
        <v>80</v>
      </c>
      <c r="N37" s="91">
        <v>75</v>
      </c>
      <c r="O37" s="91">
        <v>72</v>
      </c>
      <c r="P37" s="79"/>
      <c r="Q37" s="99" t="e">
        <f>K12*M37+M12*M37+O12*N37+Q12*O37</f>
        <v>#DIV/0!</v>
      </c>
    </row>
    <row r="38" spans="1:17" ht="13.5" thickBot="1">
      <c r="A38" s="38"/>
      <c r="B38" s="39" t="s">
        <v>30</v>
      </c>
      <c r="C38" s="40"/>
      <c r="D38" s="41"/>
      <c r="I38" s="98" t="e">
        <f t="shared" si="1"/>
        <v>#DIV/0!</v>
      </c>
      <c r="J38" s="87" t="e">
        <f>'[3]Zalacznik Nr2'!F33</f>
        <v>#DIV/0!</v>
      </c>
      <c r="K38" s="92"/>
      <c r="L38" s="89">
        <f>'[3]Zalacznik Nr2'!G33</f>
        <v>35</v>
      </c>
      <c r="M38" s="90">
        <v>80</v>
      </c>
      <c r="N38" s="91">
        <v>75</v>
      </c>
      <c r="O38" s="91">
        <v>72</v>
      </c>
      <c r="P38" s="79"/>
      <c r="Q38" s="99" t="e">
        <f>K12*M38+M12*M38+O12*N38+Q12*O38</f>
        <v>#DIV/0!</v>
      </c>
    </row>
    <row r="39" spans="1:17" ht="12" customHeight="1" thickBot="1">
      <c r="A39" s="38"/>
      <c r="B39" s="43"/>
      <c r="C39" s="40"/>
      <c r="D39" s="41"/>
      <c r="I39" s="98" t="e">
        <f t="shared" si="1"/>
        <v>#DIV/0!</v>
      </c>
      <c r="J39" s="93" t="e">
        <f>'[3]Zalacznik Nr2'!F34</f>
        <v>#DIV/0!</v>
      </c>
      <c r="K39" s="94"/>
      <c r="L39" s="95">
        <f>'[3]Zalacznik Nr2'!G34</f>
        <v>35</v>
      </c>
      <c r="M39" s="96">
        <v>80</v>
      </c>
      <c r="N39" s="97">
        <v>75</v>
      </c>
      <c r="O39" s="97">
        <v>72</v>
      </c>
      <c r="P39" s="79"/>
      <c r="Q39" s="99" t="e">
        <f>K12*M39+M12*M39+O12*N39+Q12*O39</f>
        <v>#DIV/0!</v>
      </c>
    </row>
    <row r="40" spans="1:17" ht="14.25" customHeight="1">
      <c r="A40" s="44" t="s">
        <v>15</v>
      </c>
      <c r="B40" s="45"/>
      <c r="C40" s="46"/>
      <c r="D40" s="47"/>
      <c r="I40" s="9" t="e">
        <f t="shared" si="0"/>
        <v>#DIV/0!</v>
      </c>
      <c r="J40" s="83" t="e">
        <f>'[3]Zalacznik Nr2'!F35</f>
        <v>#DIV/0!</v>
      </c>
      <c r="K40" s="83"/>
      <c r="L40" s="83">
        <f>'[3]Zalacznik Nr2'!G35</f>
        <v>0</v>
      </c>
      <c r="M40" s="83">
        <f>'[3]Zalacznik Nr2'!H35</f>
        <v>0</v>
      </c>
      <c r="N40" s="83">
        <f>'[3]Zalacznik Nr2'!I35</f>
        <v>0</v>
      </c>
      <c r="O40" s="83">
        <f>'[3]Zalacznik Nr2'!J35</f>
        <v>0</v>
      </c>
      <c r="P40" s="79"/>
      <c r="Q40" s="99" t="e">
        <f>K12*M40+M12*M40+O12*N40+Q12*O40</f>
        <v>#DIV/0!</v>
      </c>
    </row>
    <row r="41" spans="1:16" ht="15.75" customHeight="1">
      <c r="A41" s="48"/>
      <c r="B41" s="117" t="s">
        <v>35</v>
      </c>
      <c r="C41" s="49"/>
      <c r="D41" s="50"/>
      <c r="J41" s="29"/>
      <c r="L41" s="63"/>
      <c r="P41" s="66"/>
    </row>
    <row r="42" spans="1:4" ht="12.75">
      <c r="A42" s="51"/>
      <c r="B42" s="118"/>
      <c r="C42" s="52"/>
      <c r="D42" s="53"/>
    </row>
    <row r="43" spans="1:4" ht="12.75">
      <c r="A43" s="38"/>
      <c r="B43" s="54"/>
      <c r="C43" s="38"/>
      <c r="D43" s="41"/>
    </row>
  </sheetData>
  <sheetProtection password="C5EB" sheet="1" formatCells="0" formatColumns="0" formatRows="0"/>
  <mergeCells count="11">
    <mergeCell ref="V23:V24"/>
    <mergeCell ref="W23:W24"/>
    <mergeCell ref="S23:S24"/>
    <mergeCell ref="T23:T24"/>
    <mergeCell ref="U23:U24"/>
    <mergeCell ref="B3:C3"/>
    <mergeCell ref="B2:C2"/>
    <mergeCell ref="A37:B37"/>
    <mergeCell ref="B41:B42"/>
    <mergeCell ref="A7:D7"/>
    <mergeCell ref="A36:D3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ELEKTROWNIA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Wodzyński</dc:creator>
  <cp:keywords/>
  <dc:description/>
  <cp:lastModifiedBy>Wodzyński Leszek</cp:lastModifiedBy>
  <cp:lastPrinted>2016-02-10T08:20:32Z</cp:lastPrinted>
  <dcterms:created xsi:type="dcterms:W3CDTF">2004-12-27T14:57:46Z</dcterms:created>
  <dcterms:modified xsi:type="dcterms:W3CDTF">2017-01-09T11:54:09Z</dcterms:modified>
  <cp:category/>
  <cp:version/>
  <cp:contentType/>
  <cp:contentStatus/>
</cp:coreProperties>
</file>